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35" windowHeight="8010" activeTab="0"/>
  </bookViews>
  <sheets>
    <sheet name="Sheet1" sheetId="1" r:id="rId1"/>
  </sheets>
  <definedNames>
    <definedName name="_xlnm.Print_Area" localSheetId="0">'Sheet1'!$A$1:$AK$19</definedName>
  </definedNames>
  <calcPr fullCalcOnLoad="1"/>
</workbook>
</file>

<file path=xl/sharedStrings.xml><?xml version="1.0" encoding="utf-8"?>
<sst xmlns="http://schemas.openxmlformats.org/spreadsheetml/2006/main" count="27" uniqueCount="22">
  <si>
    <t>Λευκωσία</t>
  </si>
  <si>
    <t>Λεμεσός</t>
  </si>
  <si>
    <t>Πάφος</t>
  </si>
  <si>
    <t>Σύνολο</t>
  </si>
  <si>
    <t>Μετ</t>
  </si>
  <si>
    <t>ΣΥΝΟΛΟ</t>
  </si>
  <si>
    <t>ΕΛΛΗΝΟΚΥΠΡΙΟΙ</t>
  </si>
  <si>
    <t>ΤΟΥΡΚΟΚΥΠΡΙΟΙ</t>
  </si>
  <si>
    <t>ΑΛΛΟΔΑΠΟΙ</t>
  </si>
  <si>
    <t>ΑΤΟΜΑ ΜΕ ΚΑΘΕΣΤΩΣ ΣΥΜΠΛΗΡ. ΠΡΟΣΤΑΣΙΑΣ</t>
  </si>
  <si>
    <t>ΑΝΑΓΝΩΡ. ΠΟΛΙΤΙΚΟΙ ΠΡΟΣΦΥΓΕΣ</t>
  </si>
  <si>
    <t>59R</t>
  </si>
  <si>
    <t>ΠΙΝΑΚΑΣ 9: ΑΡΙΘΜΟΣ ΕΓΓΕΓΡΑΜΜΕΝΩΝ ΑΝΕΡΓΩΝ ΚΑΤΑ ΚΑΤΗΓΟΡΙΑ ΑΙΤΗΤΗ</t>
  </si>
  <si>
    <t xml:space="preserve"> Αμμόχωστος</t>
  </si>
  <si>
    <t>Λάρνακα</t>
  </si>
  <si>
    <t>ΑΛΛΟΔΑΠΟΙ ΜΕ ΚΥΠΡΙΑΚΗ ΥΠΗΚΟΟΤΗΤΑ</t>
  </si>
  <si>
    <t>ΕΥΡΩΠΑΙΟΙ ΜΕ ΚΥΠΡΙΑΚΗ ΥΠΗΚΟΟΤΗΤΑ</t>
  </si>
  <si>
    <t>ΕΥΡΩΠΑΙΟΙ</t>
  </si>
  <si>
    <t>Σημ: ### = διαίρεση διά μηδέν</t>
  </si>
  <si>
    <t>ΑΤΟΜΑ ΜΕ ΚΑΘΕΣΤΩΣ ΠΡΟΣΩΡΙΝΗΣ ΠΡΟΣΤΑΣΙΑΣ</t>
  </si>
  <si>
    <t>ΠΟΝΤΙΟΙ ΜΕ ΕΛΛΗΝΙΚΟ ΔΙΑΒΑΤΗΡΙΟ</t>
  </si>
  <si>
    <t xml:space="preserve">                     ΤΟΝ ΦΕΒΡΟΥΑΡΙΟ ΤΟΥ 2022 ΚΑΙ 2023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</si>
</sst>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sz val="11"/>
      <color indexed="14"/>
      <name val="Calibri"/>
      <family val="2"/>
    </font>
    <font>
      <sz val="10"/>
      <name val="Arial Greek"/>
      <family val="0"/>
    </font>
    <font>
      <sz val="11"/>
      <color indexed="53"/>
      <name val="Calibri"/>
      <family val="2"/>
    </font>
    <font>
      <b/>
      <sz val="9"/>
      <name val="Arial"/>
      <family val="2"/>
    </font>
    <font>
      <b/>
      <sz val="11"/>
      <color indexed="10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9" fontId="5" fillId="0" borderId="0" xfId="0" applyNumberFormat="1" applyFont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wrapText="1"/>
    </xf>
    <xf numFmtId="0" fontId="10" fillId="0" borderId="12" xfId="0" applyFont="1" applyFill="1" applyBorder="1" applyAlignment="1">
      <alignment/>
    </xf>
    <xf numFmtId="0" fontId="5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9" fontId="12" fillId="34" borderId="13" xfId="57" applyFont="1" applyFill="1" applyBorder="1" applyAlignment="1">
      <alignment/>
    </xf>
    <xf numFmtId="0" fontId="0" fillId="0" borderId="13" xfId="0" applyFont="1" applyBorder="1" applyAlignment="1">
      <alignment/>
    </xf>
    <xf numFmtId="1" fontId="12" fillId="34" borderId="13" xfId="57" applyNumberFormat="1" applyFont="1" applyFill="1" applyBorder="1" applyAlignment="1">
      <alignment/>
    </xf>
    <xf numFmtId="9" fontId="12" fillId="34" borderId="13" xfId="57" applyNumberFormat="1" applyFont="1" applyFill="1" applyBorder="1" applyAlignment="1">
      <alignment/>
    </xf>
    <xf numFmtId="9" fontId="12" fillId="34" borderId="14" xfId="57" applyFont="1" applyFill="1" applyBorder="1" applyAlignment="1">
      <alignment/>
    </xf>
    <xf numFmtId="1" fontId="13" fillId="0" borderId="15" xfId="0" applyNumberFormat="1" applyFont="1" applyFill="1" applyBorder="1" applyAlignment="1">
      <alignment/>
    </xf>
    <xf numFmtId="9" fontId="13" fillId="0" borderId="15" xfId="57" applyFont="1" applyFill="1" applyBorder="1" applyAlignment="1">
      <alignment/>
    </xf>
    <xf numFmtId="1" fontId="13" fillId="34" borderId="15" xfId="57" applyNumberFormat="1" applyFont="1" applyFill="1" applyBorder="1" applyAlignment="1">
      <alignment/>
    </xf>
    <xf numFmtId="9" fontId="13" fillId="34" borderId="15" xfId="57" applyFont="1" applyFill="1" applyBorder="1" applyAlignment="1">
      <alignment/>
    </xf>
    <xf numFmtId="9" fontId="13" fillId="34" borderId="16" xfId="57" applyFont="1" applyFill="1" applyBorder="1" applyAlignment="1">
      <alignment/>
    </xf>
    <xf numFmtId="1" fontId="13" fillId="0" borderId="17" xfId="0" applyNumberFormat="1" applyFont="1" applyFill="1" applyBorder="1" applyAlignment="1">
      <alignment/>
    </xf>
    <xf numFmtId="0" fontId="5" fillId="0" borderId="13" xfId="0" applyFont="1" applyBorder="1" applyAlignment="1">
      <alignment/>
    </xf>
    <xf numFmtId="0" fontId="5" fillId="0" borderId="0" xfId="0" applyFont="1" applyAlignment="1">
      <alignment/>
    </xf>
    <xf numFmtId="0" fontId="29" fillId="0" borderId="0" xfId="0" applyFont="1" applyAlignment="1">
      <alignment/>
    </xf>
    <xf numFmtId="0" fontId="2" fillId="33" borderId="10" xfId="0" applyFont="1" applyFill="1" applyBorder="1" applyAlignment="1">
      <alignment horizontal="left" wrapText="1"/>
    </xf>
    <xf numFmtId="0" fontId="0" fillId="33" borderId="13" xfId="0" applyFont="1" applyFill="1" applyBorder="1" applyAlignment="1">
      <alignment/>
    </xf>
    <xf numFmtId="9" fontId="12" fillId="33" borderId="13" xfId="57" applyFont="1" applyFill="1" applyBorder="1" applyAlignment="1">
      <alignment/>
    </xf>
    <xf numFmtId="1" fontId="12" fillId="33" borderId="13" xfId="57" applyNumberFormat="1" applyFont="1" applyFill="1" applyBorder="1" applyAlignment="1">
      <alignment/>
    </xf>
    <xf numFmtId="9" fontId="12" fillId="33" borderId="13" xfId="57" applyNumberFormat="1" applyFont="1" applyFill="1" applyBorder="1" applyAlignment="1">
      <alignment/>
    </xf>
    <xf numFmtId="9" fontId="12" fillId="33" borderId="14" xfId="57" applyFont="1" applyFill="1" applyBorder="1" applyAlignment="1">
      <alignment/>
    </xf>
    <xf numFmtId="0" fontId="44" fillId="0" borderId="13" xfId="0" applyFont="1" applyBorder="1" applyAlignment="1">
      <alignment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9"/>
  <sheetViews>
    <sheetView tabSelected="1" zoomScale="75" zoomScaleNormal="75" zoomScalePageLayoutView="0" workbookViewId="0" topLeftCell="A1">
      <selection activeCell="AB16" sqref="AB16"/>
    </sheetView>
  </sheetViews>
  <sheetFormatPr defaultColWidth="9.140625" defaultRowHeight="15"/>
  <cols>
    <col min="1" max="1" width="17.7109375" style="0" customWidth="1"/>
    <col min="2" max="2" width="7.140625" style="5" customWidth="1"/>
    <col min="3" max="3" width="7.7109375" style="0" customWidth="1"/>
    <col min="4" max="4" width="7.140625" style="0" customWidth="1"/>
    <col min="5" max="5" width="8.421875" style="0" customWidth="1"/>
    <col min="6" max="6" width="9.421875" style="0" customWidth="1"/>
    <col min="7" max="9" width="9.140625" style="0" customWidth="1"/>
    <col min="10" max="10" width="8.00390625" style="0" customWidth="1"/>
    <col min="11" max="13" width="9.140625" style="0" customWidth="1"/>
    <col min="14" max="14" width="7.28125" style="5" customWidth="1"/>
    <col min="15" max="15" width="8.421875" style="0" customWidth="1"/>
    <col min="16" max="16" width="7.7109375" style="0" customWidth="1"/>
    <col min="17" max="17" width="7.140625" style="0" customWidth="1"/>
    <col min="18" max="18" width="7.00390625" style="0" customWidth="1"/>
    <col min="19" max="19" width="8.140625" style="0" customWidth="1"/>
    <col min="20" max="20" width="7.421875" style="5" customWidth="1"/>
    <col min="21" max="21" width="7.8515625" style="0" customWidth="1"/>
    <col min="22" max="22" width="8.28125" style="0" customWidth="1"/>
    <col min="23" max="23" width="7.7109375" style="0" bestFit="1" customWidth="1"/>
    <col min="24" max="24" width="6.7109375" style="0" customWidth="1"/>
    <col min="25" max="25" width="8.28125" style="0" customWidth="1"/>
    <col min="26" max="26" width="7.8515625" style="5" customWidth="1"/>
    <col min="27" max="27" width="6.7109375" style="0" customWidth="1"/>
    <col min="28" max="28" width="7.421875" style="0" customWidth="1"/>
    <col min="29" max="29" width="7.7109375" style="0" bestFit="1" customWidth="1"/>
    <col min="30" max="30" width="7.140625" style="0" customWidth="1"/>
    <col min="31" max="31" width="9.57421875" style="0" customWidth="1"/>
    <col min="32" max="32" width="8.28125" style="0" customWidth="1"/>
    <col min="33" max="33" width="6.8515625" style="0" customWidth="1"/>
    <col min="34" max="34" width="7.8515625" style="0" customWidth="1"/>
    <col min="35" max="35" width="10.00390625" style="0" customWidth="1"/>
    <col min="36" max="36" width="7.57421875" style="0" customWidth="1"/>
    <col min="37" max="37" width="8.00390625" style="0" customWidth="1"/>
  </cols>
  <sheetData>
    <row r="1" spans="1:37" ht="15">
      <c r="A1" s="32" t="s">
        <v>12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1"/>
      <c r="P1" s="1"/>
      <c r="Q1" s="1"/>
      <c r="R1" s="1"/>
      <c r="S1" s="2"/>
      <c r="U1" s="1"/>
      <c r="V1" s="1"/>
      <c r="W1" s="1"/>
      <c r="X1" s="1"/>
      <c r="Y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s="18" customFormat="1" ht="15">
      <c r="A2" s="14" t="s">
        <v>21</v>
      </c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5"/>
      <c r="O2" s="16"/>
      <c r="P2" s="16"/>
      <c r="Q2" s="16"/>
      <c r="R2" s="16"/>
      <c r="S2" s="17"/>
      <c r="T2" s="15"/>
      <c r="U2" s="16"/>
      <c r="V2" s="16"/>
      <c r="W2" s="16"/>
      <c r="X2" s="16"/>
      <c r="Y2" s="16"/>
      <c r="Z2" s="15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</row>
    <row r="3" spans="1:37" s="18" customFormat="1" ht="15.75" thickBot="1">
      <c r="A3" s="14"/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5"/>
      <c r="O3" s="16"/>
      <c r="P3" s="16"/>
      <c r="Q3" s="16"/>
      <c r="R3" s="16"/>
      <c r="S3" s="17"/>
      <c r="T3" s="15"/>
      <c r="U3" s="16"/>
      <c r="V3" s="16"/>
      <c r="W3" s="16"/>
      <c r="X3" s="16"/>
      <c r="Y3" s="16"/>
      <c r="Z3" s="15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</row>
    <row r="4" spans="1:37" ht="29.25" customHeight="1">
      <c r="A4" s="8"/>
      <c r="B4" s="47" t="s">
        <v>0</v>
      </c>
      <c r="C4" s="48"/>
      <c r="D4" s="48"/>
      <c r="E4" s="48"/>
      <c r="F4" s="48"/>
      <c r="G4" s="49"/>
      <c r="H4" s="40" t="s">
        <v>13</v>
      </c>
      <c r="I4" s="40"/>
      <c r="J4" s="40"/>
      <c r="K4" s="40"/>
      <c r="L4" s="40"/>
      <c r="M4" s="40"/>
      <c r="N4" s="47" t="s">
        <v>14</v>
      </c>
      <c r="O4" s="48"/>
      <c r="P4" s="48"/>
      <c r="Q4" s="48"/>
      <c r="R4" s="48"/>
      <c r="S4" s="49"/>
      <c r="T4" s="40" t="s">
        <v>1</v>
      </c>
      <c r="U4" s="40"/>
      <c r="V4" s="40"/>
      <c r="W4" s="40"/>
      <c r="X4" s="40"/>
      <c r="Y4" s="40"/>
      <c r="Z4" s="40" t="s">
        <v>2</v>
      </c>
      <c r="AA4" s="40"/>
      <c r="AB4" s="40"/>
      <c r="AC4" s="40"/>
      <c r="AD4" s="40"/>
      <c r="AE4" s="40"/>
      <c r="AF4" s="40" t="s">
        <v>3</v>
      </c>
      <c r="AG4" s="40"/>
      <c r="AH4" s="40"/>
      <c r="AI4" s="40"/>
      <c r="AJ4" s="40"/>
      <c r="AK4" s="41"/>
    </row>
    <row r="5" spans="1:37" ht="15">
      <c r="A5" s="7"/>
      <c r="B5" s="42">
        <v>2022</v>
      </c>
      <c r="C5" s="43"/>
      <c r="D5" s="42">
        <v>2023</v>
      </c>
      <c r="E5" s="43"/>
      <c r="F5" s="42" t="s">
        <v>4</v>
      </c>
      <c r="G5" s="43"/>
      <c r="H5" s="42">
        <v>2022</v>
      </c>
      <c r="I5" s="43"/>
      <c r="J5" s="42">
        <v>2023</v>
      </c>
      <c r="K5" s="43"/>
      <c r="L5" s="44" t="s">
        <v>4</v>
      </c>
      <c r="M5" s="44"/>
      <c r="N5" s="42">
        <v>2022</v>
      </c>
      <c r="O5" s="43"/>
      <c r="P5" s="42">
        <v>2023</v>
      </c>
      <c r="Q5" s="43"/>
      <c r="R5" s="42" t="s">
        <v>4</v>
      </c>
      <c r="S5" s="43"/>
      <c r="T5" s="42">
        <v>2022</v>
      </c>
      <c r="U5" s="43"/>
      <c r="V5" s="42">
        <v>2023</v>
      </c>
      <c r="W5" s="43"/>
      <c r="X5" s="44" t="s">
        <v>4</v>
      </c>
      <c r="Y5" s="44"/>
      <c r="Z5" s="42">
        <v>2022</v>
      </c>
      <c r="AA5" s="43"/>
      <c r="AB5" s="42">
        <v>2023</v>
      </c>
      <c r="AC5" s="43"/>
      <c r="AD5" s="44" t="s">
        <v>4</v>
      </c>
      <c r="AE5" s="44"/>
      <c r="AF5" s="42">
        <v>2022</v>
      </c>
      <c r="AG5" s="43"/>
      <c r="AH5" s="42">
        <v>2023</v>
      </c>
      <c r="AI5" s="43"/>
      <c r="AJ5" s="44" t="s">
        <v>4</v>
      </c>
      <c r="AK5" s="45"/>
    </row>
    <row r="6" spans="1:39" ht="26.25" customHeight="1">
      <c r="A6" s="9" t="s">
        <v>6</v>
      </c>
      <c r="B6" s="20">
        <v>2987</v>
      </c>
      <c r="C6" s="19">
        <f>B6/B16</f>
        <v>0.7776620671700079</v>
      </c>
      <c r="D6" s="20">
        <v>3344</v>
      </c>
      <c r="E6" s="19">
        <f>D6/D16</f>
        <v>0.7933570581257414</v>
      </c>
      <c r="F6" s="21">
        <f aca="true" t="shared" si="0" ref="F6:F14">D6-B6</f>
        <v>357</v>
      </c>
      <c r="G6" s="19">
        <f aca="true" t="shared" si="1" ref="G6:G16">F6/B6</f>
        <v>0.1195179109474389</v>
      </c>
      <c r="H6" s="20">
        <v>1440</v>
      </c>
      <c r="I6" s="19">
        <f>H6/H16</f>
        <v>0.4559848005066498</v>
      </c>
      <c r="J6" s="20">
        <v>1655</v>
      </c>
      <c r="K6" s="19">
        <f>J6/J16</f>
        <v>0.42942397509081476</v>
      </c>
      <c r="L6" s="21">
        <f aca="true" t="shared" si="2" ref="L6:L15">J6-H6</f>
        <v>215</v>
      </c>
      <c r="M6" s="19">
        <f aca="true" t="shared" si="3" ref="M6:M16">L6/H6</f>
        <v>0.14930555555555555</v>
      </c>
      <c r="N6" s="20">
        <v>1765</v>
      </c>
      <c r="O6" s="19">
        <f>N6/N16</f>
        <v>0.7048722044728435</v>
      </c>
      <c r="P6" s="20">
        <v>1978</v>
      </c>
      <c r="Q6" s="19">
        <f>P6/P16</f>
        <v>0.7092147723198279</v>
      </c>
      <c r="R6" s="21">
        <f>P6-N6</f>
        <v>213</v>
      </c>
      <c r="S6" s="19">
        <f>R6/N6</f>
        <v>0.1206798866855524</v>
      </c>
      <c r="T6" s="20">
        <v>2359</v>
      </c>
      <c r="U6" s="19">
        <f>T6/T16</f>
        <v>0.6759312320916906</v>
      </c>
      <c r="V6" s="20">
        <v>2361</v>
      </c>
      <c r="W6" s="19">
        <f>V6/V16</f>
        <v>0.6993483412322274</v>
      </c>
      <c r="X6" s="21">
        <f>V6-T6</f>
        <v>2</v>
      </c>
      <c r="Y6" s="19">
        <f>X6/T6</f>
        <v>0.000847816871555744</v>
      </c>
      <c r="Z6" s="20">
        <v>1101</v>
      </c>
      <c r="AA6" s="19">
        <f>Z6/Z16</f>
        <v>0.4643610291016449</v>
      </c>
      <c r="AB6" s="20">
        <v>1146</v>
      </c>
      <c r="AC6" s="19">
        <f>AB6/AB16</f>
        <v>0.48497672450275076</v>
      </c>
      <c r="AD6" s="21">
        <f>AB6-Z6</f>
        <v>45</v>
      </c>
      <c r="AE6" s="19">
        <f>AD6/Z6</f>
        <v>0.04087193460490463</v>
      </c>
      <c r="AF6" s="21">
        <f aca="true" t="shared" si="4" ref="AF6:AF15">SUM(B6,H6,N6,T6,Z6)</f>
        <v>9652</v>
      </c>
      <c r="AG6" s="19">
        <f>AF6/AF16</f>
        <v>0.6282218172350951</v>
      </c>
      <c r="AH6" s="21">
        <f>SUM(D6,J6,P6,V6,AB6)</f>
        <v>10484</v>
      </c>
      <c r="AI6" s="22">
        <f>AH6/AH16</f>
        <v>0.6316804241730434</v>
      </c>
      <c r="AJ6" s="21">
        <f>AH6-AF6</f>
        <v>832</v>
      </c>
      <c r="AK6" s="23">
        <f>AJ6/AF6</f>
        <v>0.08619975134687112</v>
      </c>
      <c r="AL6" s="1"/>
      <c r="AM6" s="1"/>
    </row>
    <row r="7" spans="1:39" ht="26.25" customHeight="1">
      <c r="A7" s="10" t="s">
        <v>17</v>
      </c>
      <c r="B7" s="20">
        <v>448</v>
      </c>
      <c r="C7" s="19">
        <f>B7/B16</f>
        <v>0.11663629263212705</v>
      </c>
      <c r="D7" s="20">
        <v>433</v>
      </c>
      <c r="E7" s="19">
        <f>D7/D16</f>
        <v>0.10272835112692764</v>
      </c>
      <c r="F7" s="21">
        <f t="shared" si="0"/>
        <v>-15</v>
      </c>
      <c r="G7" s="19">
        <f t="shared" si="1"/>
        <v>-0.033482142857142856</v>
      </c>
      <c r="H7" s="20">
        <v>1337</v>
      </c>
      <c r="I7" s="19">
        <f>H7/H16</f>
        <v>0.4233692210259658</v>
      </c>
      <c r="J7" s="20">
        <v>1546</v>
      </c>
      <c r="K7" s="19">
        <f>J7/J16</f>
        <v>0.401141670991178</v>
      </c>
      <c r="L7" s="21">
        <f t="shared" si="2"/>
        <v>209</v>
      </c>
      <c r="M7" s="19">
        <f t="shared" si="3"/>
        <v>0.156320119670905</v>
      </c>
      <c r="N7" s="20">
        <v>451</v>
      </c>
      <c r="O7" s="19">
        <f>N7/N16</f>
        <v>0.18011182108626198</v>
      </c>
      <c r="P7" s="20">
        <v>490</v>
      </c>
      <c r="Q7" s="19">
        <f>P7/P16</f>
        <v>0.17569021154535677</v>
      </c>
      <c r="R7" s="21">
        <f aca="true" t="shared" si="5" ref="R7:R15">P7-N7</f>
        <v>39</v>
      </c>
      <c r="S7" s="19">
        <f aca="true" t="shared" si="6" ref="S7:S16">R7/N7</f>
        <v>0.08647450110864745</v>
      </c>
      <c r="T7" s="20">
        <v>622</v>
      </c>
      <c r="U7" s="19">
        <f>T7/T16</f>
        <v>0.17822349570200574</v>
      </c>
      <c r="V7" s="20">
        <v>512</v>
      </c>
      <c r="W7" s="19">
        <f>V7/V16</f>
        <v>0.15165876777251186</v>
      </c>
      <c r="X7" s="21">
        <f aca="true" t="shared" si="7" ref="X7:X16">V7-T7</f>
        <v>-110</v>
      </c>
      <c r="Y7" s="19">
        <f aca="true" t="shared" si="8" ref="Y7:Y16">X7/T7</f>
        <v>-0.17684887459807075</v>
      </c>
      <c r="Z7" s="20">
        <v>588</v>
      </c>
      <c r="AA7" s="19">
        <f>Z7/Z16</f>
        <v>0.2479966258962463</v>
      </c>
      <c r="AB7" s="20">
        <v>612</v>
      </c>
      <c r="AC7" s="19">
        <f>AB7/AB16</f>
        <v>0.2589928057553957</v>
      </c>
      <c r="AD7" s="21">
        <f aca="true" t="shared" si="9" ref="AD7:AD16">AB7-Z7</f>
        <v>24</v>
      </c>
      <c r="AE7" s="19">
        <f aca="true" t="shared" si="10" ref="AE7:AE16">AD7/Z7</f>
        <v>0.04081632653061224</v>
      </c>
      <c r="AF7" s="21">
        <f t="shared" si="4"/>
        <v>3446</v>
      </c>
      <c r="AG7" s="19">
        <f>AF7/AF16</f>
        <v>0.2242905493361104</v>
      </c>
      <c r="AH7" s="21">
        <f aca="true" t="shared" si="11" ref="AH7:AH15">SUM(D7,J7,P7,V7,AB7)</f>
        <v>3593</v>
      </c>
      <c r="AI7" s="22">
        <f>AH7/AH16</f>
        <v>0.2164849069108875</v>
      </c>
      <c r="AJ7" s="21">
        <f aca="true" t="shared" si="12" ref="AJ7:AJ16">AH7-AF7</f>
        <v>147</v>
      </c>
      <c r="AK7" s="23">
        <f aca="true" t="shared" si="13" ref="AK7:AK16">AJ7/AF7</f>
        <v>0.04265815438189205</v>
      </c>
      <c r="AL7" s="1"/>
      <c r="AM7" s="1"/>
    </row>
    <row r="8" spans="1:39" ht="42.75" customHeight="1">
      <c r="A8" s="10" t="s">
        <v>16</v>
      </c>
      <c r="B8" s="20">
        <v>11</v>
      </c>
      <c r="C8" s="19">
        <f>B8/B16</f>
        <v>0.002863837542306691</v>
      </c>
      <c r="D8" s="20">
        <v>21</v>
      </c>
      <c r="E8" s="19"/>
      <c r="F8" s="21">
        <f t="shared" si="0"/>
        <v>10</v>
      </c>
      <c r="G8" s="19">
        <f t="shared" si="1"/>
        <v>0.9090909090909091</v>
      </c>
      <c r="H8" s="20">
        <v>0</v>
      </c>
      <c r="I8" s="19">
        <f>H8/H16</f>
        <v>0</v>
      </c>
      <c r="J8" s="20">
        <v>10</v>
      </c>
      <c r="K8" s="19">
        <f>J8/J16</f>
        <v>0.002594706798131811</v>
      </c>
      <c r="L8" s="21">
        <f t="shared" si="2"/>
        <v>10</v>
      </c>
      <c r="M8" s="19" t="e">
        <f t="shared" si="3"/>
        <v>#DIV/0!</v>
      </c>
      <c r="N8" s="20">
        <v>7</v>
      </c>
      <c r="O8" s="19">
        <f>N8/N16</f>
        <v>0.0027955271565495207</v>
      </c>
      <c r="P8" s="20">
        <v>9</v>
      </c>
      <c r="Q8" s="19">
        <f>P8/P16</f>
        <v>0.0032269630692004303</v>
      </c>
      <c r="R8" s="21">
        <f t="shared" si="5"/>
        <v>2</v>
      </c>
      <c r="S8" s="19">
        <f t="shared" si="6"/>
        <v>0.2857142857142857</v>
      </c>
      <c r="T8" s="20">
        <v>12</v>
      </c>
      <c r="U8" s="19">
        <f>T8/T16</f>
        <v>0.0034383954154727794</v>
      </c>
      <c r="V8" s="20">
        <v>12</v>
      </c>
      <c r="W8" s="19">
        <f>V8/V16</f>
        <v>0.0035545023696682463</v>
      </c>
      <c r="X8" s="21">
        <f t="shared" si="7"/>
        <v>0</v>
      </c>
      <c r="Y8" s="19">
        <f t="shared" si="8"/>
        <v>0</v>
      </c>
      <c r="Z8" s="20">
        <v>4</v>
      </c>
      <c r="AA8" s="19">
        <f>Z8/Z16</f>
        <v>0.001687051876845213</v>
      </c>
      <c r="AB8" s="20">
        <v>16</v>
      </c>
      <c r="AC8" s="19">
        <f>AB8/AB16</f>
        <v>0.006771053745239103</v>
      </c>
      <c r="AD8" s="21">
        <f t="shared" si="9"/>
        <v>12</v>
      </c>
      <c r="AE8" s="19">
        <f t="shared" si="10"/>
        <v>3</v>
      </c>
      <c r="AF8" s="36">
        <f>SUM(B8,H8,N8,T8,Z8)</f>
        <v>34</v>
      </c>
      <c r="AG8" s="35">
        <f>AF8/AF11</f>
        <v>0.04265997490589712</v>
      </c>
      <c r="AH8" s="36">
        <f>SUM(D8,J8,P8,V8,AB8)</f>
        <v>68</v>
      </c>
      <c r="AI8" s="37">
        <f>AH8/AH11</f>
        <v>0.0918918918918919</v>
      </c>
      <c r="AJ8" s="36">
        <f>AH8-AF8</f>
        <v>34</v>
      </c>
      <c r="AK8" s="38">
        <f>AJ8/AF8</f>
        <v>1</v>
      </c>
      <c r="AL8" s="1"/>
      <c r="AM8" s="1"/>
    </row>
    <row r="9" spans="1:39" ht="42.75" customHeight="1">
      <c r="A9" s="10" t="s">
        <v>20</v>
      </c>
      <c r="B9" s="20">
        <v>121</v>
      </c>
      <c r="C9" s="19">
        <f>B9/B16</f>
        <v>0.0315022129653736</v>
      </c>
      <c r="D9" s="20">
        <v>102</v>
      </c>
      <c r="E9" s="19">
        <f>D9/D16</f>
        <v>0.024199288256227757</v>
      </c>
      <c r="F9" s="21">
        <f t="shared" si="0"/>
        <v>-19</v>
      </c>
      <c r="G9" s="19">
        <f t="shared" si="1"/>
        <v>-0.15702479338842976</v>
      </c>
      <c r="H9" s="20">
        <v>39</v>
      </c>
      <c r="I9" s="19">
        <f>H9/H16</f>
        <v>0.012349588347055098</v>
      </c>
      <c r="J9" s="20">
        <v>44</v>
      </c>
      <c r="K9" s="19">
        <f>J9/J16</f>
        <v>0.011416709911779968</v>
      </c>
      <c r="L9" s="21">
        <f t="shared" si="2"/>
        <v>5</v>
      </c>
      <c r="M9" s="19">
        <f t="shared" si="3"/>
        <v>0.1282051282051282</v>
      </c>
      <c r="N9" s="20">
        <v>31</v>
      </c>
      <c r="O9" s="19">
        <f>N9/N16</f>
        <v>0.012380191693290734</v>
      </c>
      <c r="P9" s="20">
        <v>42</v>
      </c>
      <c r="Q9" s="19">
        <f>P9/P16</f>
        <v>0.015059160989602008</v>
      </c>
      <c r="R9" s="21">
        <f t="shared" si="5"/>
        <v>11</v>
      </c>
      <c r="S9" s="19">
        <f t="shared" si="6"/>
        <v>0.3548387096774194</v>
      </c>
      <c r="T9" s="20">
        <v>82</v>
      </c>
      <c r="U9" s="19">
        <f>T9/T16</f>
        <v>0.02349570200573066</v>
      </c>
      <c r="V9" s="20">
        <v>65</v>
      </c>
      <c r="W9" s="19">
        <f>V9/V16</f>
        <v>0.01925355450236967</v>
      </c>
      <c r="X9" s="21">
        <f t="shared" si="7"/>
        <v>-17</v>
      </c>
      <c r="Y9" s="19">
        <f t="shared" si="8"/>
        <v>-0.2073170731707317</v>
      </c>
      <c r="Z9" s="20">
        <v>207</v>
      </c>
      <c r="AA9" s="19">
        <f>Z9/Z16</f>
        <v>0.08730493462673977</v>
      </c>
      <c r="AB9" s="20">
        <v>177</v>
      </c>
      <c r="AC9" s="19">
        <f>AB9/AB16</f>
        <v>0.07490478205670757</v>
      </c>
      <c r="AD9" s="21">
        <f t="shared" si="9"/>
        <v>-30</v>
      </c>
      <c r="AE9" s="19">
        <f t="shared" si="10"/>
        <v>-0.14492753623188406</v>
      </c>
      <c r="AF9" s="21">
        <f t="shared" si="4"/>
        <v>480</v>
      </c>
      <c r="AG9" s="19">
        <f>AF9/AF16</f>
        <v>0.031241864097891175</v>
      </c>
      <c r="AH9" s="21">
        <f t="shared" si="11"/>
        <v>430</v>
      </c>
      <c r="AI9" s="22">
        <f>AH9/AH16</f>
        <v>0.025908296680122914</v>
      </c>
      <c r="AJ9" s="21">
        <f t="shared" si="12"/>
        <v>-50</v>
      </c>
      <c r="AK9" s="23">
        <f t="shared" si="13"/>
        <v>-0.10416666666666667</v>
      </c>
      <c r="AL9" s="1"/>
      <c r="AM9" s="1"/>
    </row>
    <row r="10" spans="1:39" s="31" customFormat="1" ht="36" customHeight="1">
      <c r="A10" s="9" t="s">
        <v>7</v>
      </c>
      <c r="B10" s="30">
        <v>33</v>
      </c>
      <c r="C10" s="19">
        <f>B10/B16</f>
        <v>0.008591512626920072</v>
      </c>
      <c r="D10" s="30">
        <v>27</v>
      </c>
      <c r="E10" s="19">
        <f>D10/D16</f>
        <v>0.006405693950177936</v>
      </c>
      <c r="F10" s="21">
        <f t="shared" si="0"/>
        <v>-6</v>
      </c>
      <c r="G10" s="19">
        <f t="shared" si="1"/>
        <v>-0.18181818181818182</v>
      </c>
      <c r="H10" s="30">
        <v>87</v>
      </c>
      <c r="I10" s="19">
        <f>H10/H16</f>
        <v>0.027549081697276757</v>
      </c>
      <c r="J10" s="30">
        <v>258</v>
      </c>
      <c r="K10" s="19">
        <f>J10/J16</f>
        <v>0.06694343539180073</v>
      </c>
      <c r="L10" s="21">
        <f t="shared" si="2"/>
        <v>171</v>
      </c>
      <c r="M10" s="19">
        <f t="shared" si="3"/>
        <v>1.9655172413793103</v>
      </c>
      <c r="N10" s="30">
        <v>27</v>
      </c>
      <c r="O10" s="19">
        <f>N10/N16</f>
        <v>0.010782747603833865</v>
      </c>
      <c r="P10" s="30">
        <v>23</v>
      </c>
      <c r="Q10" s="19">
        <f>P10/P16</f>
        <v>0.008246683399067766</v>
      </c>
      <c r="R10" s="21">
        <f t="shared" si="5"/>
        <v>-4</v>
      </c>
      <c r="S10" s="19">
        <f t="shared" si="6"/>
        <v>-0.14814814814814814</v>
      </c>
      <c r="T10" s="30">
        <v>9</v>
      </c>
      <c r="U10" s="19">
        <f>T10/T16</f>
        <v>0.0025787965616045844</v>
      </c>
      <c r="V10" s="30">
        <v>4</v>
      </c>
      <c r="W10" s="19">
        <f>V10/V16</f>
        <v>0.001184834123222749</v>
      </c>
      <c r="X10" s="21">
        <f t="shared" si="7"/>
        <v>-5</v>
      </c>
      <c r="Y10" s="19">
        <f t="shared" si="8"/>
        <v>-0.5555555555555556</v>
      </c>
      <c r="Z10" s="30">
        <v>0</v>
      </c>
      <c r="AA10" s="19">
        <f>Z10/Z16</f>
        <v>0</v>
      </c>
      <c r="AB10" s="30">
        <v>1</v>
      </c>
      <c r="AC10" s="19">
        <f>AB10/AB16</f>
        <v>0.00042319085907744394</v>
      </c>
      <c r="AD10" s="21">
        <f t="shared" si="9"/>
        <v>1</v>
      </c>
      <c r="AE10" s="19" t="e">
        <f t="shared" si="10"/>
        <v>#DIV/0!</v>
      </c>
      <c r="AF10" s="21">
        <f t="shared" si="4"/>
        <v>156</v>
      </c>
      <c r="AG10" s="19">
        <f>AF10/AF16</f>
        <v>0.010153605831814632</v>
      </c>
      <c r="AH10" s="21">
        <f t="shared" si="11"/>
        <v>313</v>
      </c>
      <c r="AI10" s="22">
        <f>AH10/AH16</f>
        <v>0.018858829909019704</v>
      </c>
      <c r="AJ10" s="21">
        <f t="shared" si="12"/>
        <v>157</v>
      </c>
      <c r="AK10" s="23">
        <f t="shared" si="13"/>
        <v>1.0064102564102564</v>
      </c>
      <c r="AL10" s="1"/>
      <c r="AM10" s="1"/>
    </row>
    <row r="11" spans="1:39" s="13" customFormat="1" ht="21.75" customHeight="1">
      <c r="A11" s="33" t="s">
        <v>8</v>
      </c>
      <c r="B11" s="34">
        <v>107</v>
      </c>
      <c r="C11" s="35">
        <f>B11/B16</f>
        <v>0.027857328820619632</v>
      </c>
      <c r="D11" s="34">
        <v>97</v>
      </c>
      <c r="E11" s="35">
        <f>D11/D16</f>
        <v>0.023013048635824436</v>
      </c>
      <c r="F11" s="36">
        <f t="shared" si="0"/>
        <v>-10</v>
      </c>
      <c r="G11" s="19">
        <f t="shared" si="1"/>
        <v>-0.09345794392523364</v>
      </c>
      <c r="H11" s="34">
        <v>244</v>
      </c>
      <c r="I11" s="35">
        <f>H11/H16</f>
        <v>0.07726409119696011</v>
      </c>
      <c r="J11" s="34">
        <v>247</v>
      </c>
      <c r="K11" s="35">
        <f>J11/J16</f>
        <v>0.06408925791385574</v>
      </c>
      <c r="L11" s="36">
        <f t="shared" si="2"/>
        <v>3</v>
      </c>
      <c r="M11" s="35">
        <f t="shared" si="3"/>
        <v>0.012295081967213115</v>
      </c>
      <c r="N11" s="34">
        <v>134</v>
      </c>
      <c r="O11" s="35">
        <f>N11/N16</f>
        <v>0.05351437699680511</v>
      </c>
      <c r="P11" s="34">
        <v>134</v>
      </c>
      <c r="Q11" s="35">
        <f>P11/P16</f>
        <v>0.04804589458587307</v>
      </c>
      <c r="R11" s="36">
        <f t="shared" si="5"/>
        <v>0</v>
      </c>
      <c r="S11" s="35">
        <f t="shared" si="6"/>
        <v>0</v>
      </c>
      <c r="T11" s="34">
        <v>155</v>
      </c>
      <c r="U11" s="35">
        <f>T11/T16</f>
        <v>0.044412607449856735</v>
      </c>
      <c r="V11" s="34">
        <v>123</v>
      </c>
      <c r="W11" s="35">
        <f>V11/V16</f>
        <v>0.03643364928909953</v>
      </c>
      <c r="X11" s="36">
        <f t="shared" si="7"/>
        <v>-32</v>
      </c>
      <c r="Y11" s="35">
        <f t="shared" si="8"/>
        <v>-0.2064516129032258</v>
      </c>
      <c r="Z11" s="34">
        <v>157</v>
      </c>
      <c r="AA11" s="35">
        <f>Z11/Z16</f>
        <v>0.06621678616617462</v>
      </c>
      <c r="AB11" s="34">
        <v>139</v>
      </c>
      <c r="AC11" s="35">
        <f>AB11/AB16</f>
        <v>0.058823529411764705</v>
      </c>
      <c r="AD11" s="36">
        <f t="shared" si="9"/>
        <v>-18</v>
      </c>
      <c r="AE11" s="35">
        <f t="shared" si="10"/>
        <v>-0.11464968152866242</v>
      </c>
      <c r="AF11" s="36">
        <f t="shared" si="4"/>
        <v>797</v>
      </c>
      <c r="AG11" s="35">
        <f>AF11/AF16</f>
        <v>0.051874511845873474</v>
      </c>
      <c r="AH11" s="36">
        <f t="shared" si="11"/>
        <v>740</v>
      </c>
      <c r="AI11" s="37">
        <f>AH11/AH16</f>
        <v>0.0445863710309092</v>
      </c>
      <c r="AJ11" s="36">
        <f t="shared" si="12"/>
        <v>-57</v>
      </c>
      <c r="AK11" s="38">
        <f>AJ11/AF11</f>
        <v>-0.07151819322459223</v>
      </c>
      <c r="AL11" s="12"/>
      <c r="AM11" s="12"/>
    </row>
    <row r="12" spans="1:39" s="13" customFormat="1" ht="51" customHeight="1">
      <c r="A12" s="33" t="s">
        <v>15</v>
      </c>
      <c r="B12" s="34">
        <v>44</v>
      </c>
      <c r="C12" s="35">
        <f>B12/B16</f>
        <v>0.011455350169226764</v>
      </c>
      <c r="D12" s="34">
        <v>78</v>
      </c>
      <c r="E12" s="35">
        <f>D12/D16</f>
        <v>0.018505338078291814</v>
      </c>
      <c r="F12" s="36">
        <f t="shared" si="0"/>
        <v>34</v>
      </c>
      <c r="G12" s="19">
        <f t="shared" si="1"/>
        <v>0.7727272727272727</v>
      </c>
      <c r="H12" s="34">
        <v>2</v>
      </c>
      <c r="I12" s="35">
        <f>H12/H16</f>
        <v>0.0006333122229259025</v>
      </c>
      <c r="J12" s="34">
        <v>66</v>
      </c>
      <c r="K12" s="35">
        <f>J12/J16</f>
        <v>0.017125064867669952</v>
      </c>
      <c r="L12" s="36">
        <f t="shared" si="2"/>
        <v>64</v>
      </c>
      <c r="M12" s="35">
        <f t="shared" si="3"/>
        <v>32</v>
      </c>
      <c r="N12" s="34">
        <v>21</v>
      </c>
      <c r="O12" s="35">
        <f>N12/N16</f>
        <v>0.008386581469648562</v>
      </c>
      <c r="P12" s="34">
        <v>54</v>
      </c>
      <c r="Q12" s="35">
        <f>P12/P16</f>
        <v>0.01936177841520258</v>
      </c>
      <c r="R12" s="36">
        <f t="shared" si="5"/>
        <v>33</v>
      </c>
      <c r="S12" s="35">
        <f t="shared" si="6"/>
        <v>1.5714285714285714</v>
      </c>
      <c r="T12" s="34">
        <v>114</v>
      </c>
      <c r="U12" s="35">
        <f>T12/T16</f>
        <v>0.032664756446991405</v>
      </c>
      <c r="V12" s="34">
        <v>149</v>
      </c>
      <c r="W12" s="35">
        <f>V12/V16</f>
        <v>0.04413507109004739</v>
      </c>
      <c r="X12" s="36">
        <f t="shared" si="7"/>
        <v>35</v>
      </c>
      <c r="Y12" s="35">
        <f t="shared" si="8"/>
        <v>0.30701754385964913</v>
      </c>
      <c r="Z12" s="34">
        <v>40</v>
      </c>
      <c r="AA12" s="35">
        <f>Z12/Z16</f>
        <v>0.01687051876845213</v>
      </c>
      <c r="AB12" s="34">
        <v>49</v>
      </c>
      <c r="AC12" s="35">
        <f>AB12/AB16</f>
        <v>0.02073635209479475</v>
      </c>
      <c r="AD12" s="36">
        <f t="shared" si="9"/>
        <v>9</v>
      </c>
      <c r="AE12" s="35">
        <f t="shared" si="10"/>
        <v>0.225</v>
      </c>
      <c r="AF12" s="36">
        <f t="shared" si="4"/>
        <v>221</v>
      </c>
      <c r="AG12" s="35">
        <f>AF12/AF16</f>
        <v>0.014384274928404061</v>
      </c>
      <c r="AH12" s="36">
        <f t="shared" si="11"/>
        <v>396</v>
      </c>
      <c r="AI12" s="37">
        <f>AH12/AH16</f>
        <v>0.02385973368681087</v>
      </c>
      <c r="AJ12" s="36">
        <f t="shared" si="12"/>
        <v>175</v>
      </c>
      <c r="AK12" s="38">
        <f>AJ12/AF12</f>
        <v>0.7918552036199095</v>
      </c>
      <c r="AL12" s="12"/>
      <c r="AM12" s="12"/>
    </row>
    <row r="13" spans="1:39" ht="58.5" customHeight="1">
      <c r="A13" s="9" t="s">
        <v>9</v>
      </c>
      <c r="B13" s="20">
        <v>52</v>
      </c>
      <c r="C13" s="19">
        <f>B13/B16</f>
        <v>0.013538141109086176</v>
      </c>
      <c r="D13" s="20">
        <v>71</v>
      </c>
      <c r="E13" s="19">
        <f>D13/D16</f>
        <v>0.016844602609727165</v>
      </c>
      <c r="F13" s="21">
        <f t="shared" si="0"/>
        <v>19</v>
      </c>
      <c r="G13" s="19">
        <f t="shared" si="1"/>
        <v>0.36538461538461536</v>
      </c>
      <c r="H13" s="20">
        <v>6</v>
      </c>
      <c r="I13" s="19">
        <f>H13/H16</f>
        <v>0.0018999366687777073</v>
      </c>
      <c r="J13" s="20">
        <v>7</v>
      </c>
      <c r="K13" s="19">
        <f>J13/J16</f>
        <v>0.0018162947586922678</v>
      </c>
      <c r="L13" s="21">
        <f t="shared" si="2"/>
        <v>1</v>
      </c>
      <c r="M13" s="19">
        <f>L13/H13</f>
        <v>0.16666666666666666</v>
      </c>
      <c r="N13" s="20">
        <v>41</v>
      </c>
      <c r="O13" s="19">
        <f>N13/N16</f>
        <v>0.01637380191693291</v>
      </c>
      <c r="P13" s="20">
        <v>29</v>
      </c>
      <c r="Q13" s="19">
        <f>P13/P16</f>
        <v>0.010397992111868053</v>
      </c>
      <c r="R13" s="21">
        <f t="shared" si="5"/>
        <v>-12</v>
      </c>
      <c r="S13" s="19">
        <f t="shared" si="6"/>
        <v>-0.2926829268292683</v>
      </c>
      <c r="T13" s="20">
        <v>117</v>
      </c>
      <c r="U13" s="19">
        <f>T13/T16</f>
        <v>0.0335243553008596</v>
      </c>
      <c r="V13" s="20">
        <v>123</v>
      </c>
      <c r="W13" s="19">
        <f>V13/V16</f>
        <v>0.03643364928909953</v>
      </c>
      <c r="X13" s="21">
        <f t="shared" si="7"/>
        <v>6</v>
      </c>
      <c r="Y13" s="19">
        <f t="shared" si="8"/>
        <v>0.05128205128205128</v>
      </c>
      <c r="Z13" s="20">
        <v>257</v>
      </c>
      <c r="AA13" s="19">
        <f>Z13/Z16</f>
        <v>0.10839308308730493</v>
      </c>
      <c r="AB13" s="20">
        <v>198</v>
      </c>
      <c r="AC13" s="19">
        <f>AB13/AB16</f>
        <v>0.0837917900973339</v>
      </c>
      <c r="AD13" s="21">
        <f t="shared" si="9"/>
        <v>-59</v>
      </c>
      <c r="AE13" s="19">
        <f t="shared" si="10"/>
        <v>-0.22957198443579765</v>
      </c>
      <c r="AF13" s="21">
        <f t="shared" si="4"/>
        <v>473</v>
      </c>
      <c r="AG13" s="19">
        <f>AF13/AF16</f>
        <v>0.03078625357979693</v>
      </c>
      <c r="AH13" s="21">
        <f t="shared" si="11"/>
        <v>428</v>
      </c>
      <c r="AI13" s="22">
        <f>AH13/AH16</f>
        <v>0.02578779297463397</v>
      </c>
      <c r="AJ13" s="21">
        <f t="shared" si="12"/>
        <v>-45</v>
      </c>
      <c r="AK13" s="23">
        <f t="shared" si="13"/>
        <v>-0.09513742071881606</v>
      </c>
      <c r="AL13" s="1"/>
      <c r="AM13" s="1"/>
    </row>
    <row r="14" spans="1:39" ht="58.5" customHeight="1">
      <c r="A14" s="9" t="s">
        <v>19</v>
      </c>
      <c r="B14" s="20"/>
      <c r="C14" s="19">
        <f>B14/B16</f>
        <v>0</v>
      </c>
      <c r="D14" s="20">
        <v>0</v>
      </c>
      <c r="E14" s="19">
        <f>D14/D16</f>
        <v>0</v>
      </c>
      <c r="F14" s="21">
        <f t="shared" si="0"/>
        <v>0</v>
      </c>
      <c r="G14" s="19" t="e">
        <f t="shared" si="1"/>
        <v>#DIV/0!</v>
      </c>
      <c r="H14" s="20"/>
      <c r="I14" s="19">
        <f>H14/H16</f>
        <v>0</v>
      </c>
      <c r="J14" s="20">
        <v>17</v>
      </c>
      <c r="K14" s="19">
        <f>J14/J16</f>
        <v>0.0044110015568240785</v>
      </c>
      <c r="L14" s="21">
        <f t="shared" si="2"/>
        <v>17</v>
      </c>
      <c r="M14" s="19" t="e">
        <f>L14/H14</f>
        <v>#DIV/0!</v>
      </c>
      <c r="N14" s="20"/>
      <c r="O14" s="19">
        <f>N14/N16</f>
        <v>0</v>
      </c>
      <c r="P14" s="20">
        <v>1</v>
      </c>
      <c r="Q14" s="19">
        <f>P14/P16</f>
        <v>0.00035855145213338117</v>
      </c>
      <c r="R14" s="21">
        <f t="shared" si="5"/>
        <v>1</v>
      </c>
      <c r="S14" s="19" t="e">
        <f t="shared" si="6"/>
        <v>#DIV/0!</v>
      </c>
      <c r="T14" s="20"/>
      <c r="U14" s="19">
        <f>T14/T16</f>
        <v>0</v>
      </c>
      <c r="V14" s="20">
        <v>4</v>
      </c>
      <c r="W14" s="19">
        <f>V14/V16</f>
        <v>0.001184834123222749</v>
      </c>
      <c r="X14" s="21">
        <v>0</v>
      </c>
      <c r="Y14" s="19" t="e">
        <f t="shared" si="8"/>
        <v>#DIV/0!</v>
      </c>
      <c r="Z14" s="20"/>
      <c r="AA14" s="19">
        <f>Z14/Z16</f>
        <v>0</v>
      </c>
      <c r="AB14" s="20">
        <v>7</v>
      </c>
      <c r="AC14" s="19">
        <f>AB14/AB16</f>
        <v>0.0029623360135421074</v>
      </c>
      <c r="AD14" s="21">
        <f t="shared" si="9"/>
        <v>7</v>
      </c>
      <c r="AE14" s="19" t="e">
        <f t="shared" si="10"/>
        <v>#DIV/0!</v>
      </c>
      <c r="AF14" s="21">
        <f t="shared" si="4"/>
        <v>0</v>
      </c>
      <c r="AG14" s="19">
        <f>AF14/AF16</f>
        <v>0</v>
      </c>
      <c r="AH14" s="21">
        <f t="shared" si="11"/>
        <v>29</v>
      </c>
      <c r="AI14" s="22">
        <f>AH14/AH16</f>
        <v>0.0017473037295896849</v>
      </c>
      <c r="AJ14" s="21">
        <f t="shared" si="12"/>
        <v>29</v>
      </c>
      <c r="AK14" s="23" t="e">
        <f t="shared" si="13"/>
        <v>#DIV/0!</v>
      </c>
      <c r="AL14" s="1"/>
      <c r="AM14" s="1"/>
    </row>
    <row r="15" spans="1:39" ht="46.5" customHeight="1">
      <c r="A15" s="9" t="s">
        <v>10</v>
      </c>
      <c r="B15" s="20">
        <v>38</v>
      </c>
      <c r="C15" s="19">
        <f>B15/B16</f>
        <v>0.009893256964332206</v>
      </c>
      <c r="D15" s="20">
        <v>42</v>
      </c>
      <c r="E15" s="19">
        <f>D15/D16</f>
        <v>0.0099644128113879</v>
      </c>
      <c r="F15" s="21">
        <v>87</v>
      </c>
      <c r="G15" s="19">
        <f t="shared" si="1"/>
        <v>2.289473684210526</v>
      </c>
      <c r="H15" s="20">
        <v>3</v>
      </c>
      <c r="I15" s="19">
        <f>H15/H16</f>
        <v>0.0009499683343888537</v>
      </c>
      <c r="J15" s="20">
        <v>4</v>
      </c>
      <c r="K15" s="19">
        <f>J15/J16</f>
        <v>0.0010378827192527244</v>
      </c>
      <c r="L15" s="21">
        <f t="shared" si="2"/>
        <v>1</v>
      </c>
      <c r="M15" s="19">
        <f t="shared" si="3"/>
        <v>0.3333333333333333</v>
      </c>
      <c r="N15" s="20">
        <v>27</v>
      </c>
      <c r="O15" s="19">
        <f>N15/N16</f>
        <v>0.010782747603833865</v>
      </c>
      <c r="P15" s="20">
        <v>29</v>
      </c>
      <c r="Q15" s="19">
        <f>P15/P16</f>
        <v>0.010397992111868053</v>
      </c>
      <c r="R15" s="21">
        <f t="shared" si="5"/>
        <v>2</v>
      </c>
      <c r="S15" s="19">
        <f t="shared" si="6"/>
        <v>0.07407407407407407</v>
      </c>
      <c r="T15" s="20">
        <v>20</v>
      </c>
      <c r="U15" s="19">
        <f>T15/T16</f>
        <v>0.0057306590257879654</v>
      </c>
      <c r="V15" s="20">
        <v>23</v>
      </c>
      <c r="W15" s="19">
        <f>V15/V16</f>
        <v>0.006812796208530806</v>
      </c>
      <c r="X15" s="21">
        <f t="shared" si="7"/>
        <v>3</v>
      </c>
      <c r="Y15" s="19">
        <f t="shared" si="8"/>
        <v>0.15</v>
      </c>
      <c r="Z15" s="20">
        <v>17</v>
      </c>
      <c r="AA15" s="19">
        <f>Z15/Z16</f>
        <v>0.007169970476592155</v>
      </c>
      <c r="AB15" s="20">
        <v>18</v>
      </c>
      <c r="AC15" s="19">
        <f>AB15/AB16</f>
        <v>0.00761743546339399</v>
      </c>
      <c r="AD15" s="21">
        <f t="shared" si="9"/>
        <v>1</v>
      </c>
      <c r="AE15" s="19">
        <f t="shared" si="10"/>
        <v>0.058823529411764705</v>
      </c>
      <c r="AF15" s="21">
        <f t="shared" si="4"/>
        <v>105</v>
      </c>
      <c r="AG15" s="19">
        <f>AF15/AF16</f>
        <v>0.006834157771413695</v>
      </c>
      <c r="AH15" s="21">
        <f t="shared" si="11"/>
        <v>116</v>
      </c>
      <c r="AI15" s="22">
        <f>AH15/AH16</f>
        <v>0.006989214918358739</v>
      </c>
      <c r="AJ15" s="21">
        <f t="shared" si="12"/>
        <v>11</v>
      </c>
      <c r="AK15" s="23">
        <f t="shared" si="13"/>
        <v>0.10476190476190476</v>
      </c>
      <c r="AL15" s="1"/>
      <c r="AM15" s="1"/>
    </row>
    <row r="16" spans="1:39" ht="15.75" thickBot="1">
      <c r="A16" s="11" t="s">
        <v>5</v>
      </c>
      <c r="B16" s="39">
        <f>SUM(B6:B15)</f>
        <v>3841</v>
      </c>
      <c r="C16" s="25">
        <f>B16/B16</f>
        <v>1</v>
      </c>
      <c r="D16" s="24">
        <f>SUM(D6:D15)</f>
        <v>4215</v>
      </c>
      <c r="E16" s="25">
        <f>D16/D16</f>
        <v>1</v>
      </c>
      <c r="F16" s="26">
        <f>SUM(F6:F15)</f>
        <v>457</v>
      </c>
      <c r="G16" s="27">
        <f t="shared" si="1"/>
        <v>0.11897943243946889</v>
      </c>
      <c r="H16" s="29">
        <f>SUM(H6:H9,H10:H15)</f>
        <v>3158</v>
      </c>
      <c r="I16" s="25">
        <f>H16/H16</f>
        <v>1</v>
      </c>
      <c r="J16" s="24">
        <f>SUM(J6:J15)</f>
        <v>3854</v>
      </c>
      <c r="K16" s="25">
        <f>J16/J16</f>
        <v>1</v>
      </c>
      <c r="L16" s="26">
        <f>SUM(L6:L15)</f>
        <v>696</v>
      </c>
      <c r="M16" s="27">
        <f t="shared" si="3"/>
        <v>0.22039265357821405</v>
      </c>
      <c r="N16" s="29">
        <f>SUM(N6:N9,N10:N15)</f>
        <v>2504</v>
      </c>
      <c r="O16" s="25">
        <f>N16/N16</f>
        <v>1</v>
      </c>
      <c r="P16" s="24">
        <f>SUM(P6:P15)</f>
        <v>2789</v>
      </c>
      <c r="Q16" s="25">
        <f>P16/P16</f>
        <v>1</v>
      </c>
      <c r="R16" s="26">
        <f>P16-N16</f>
        <v>285</v>
      </c>
      <c r="S16" s="27">
        <f t="shared" si="6"/>
        <v>0.11381789137380191</v>
      </c>
      <c r="T16" s="29">
        <f>SUM(T10:T15,T6:T9)</f>
        <v>3490</v>
      </c>
      <c r="U16" s="25">
        <f>T16/T16</f>
        <v>1</v>
      </c>
      <c r="V16" s="24">
        <f>SUM(V6:V15)</f>
        <v>3376</v>
      </c>
      <c r="W16" s="25">
        <f>V16/V16</f>
        <v>1</v>
      </c>
      <c r="X16" s="26">
        <f t="shared" si="7"/>
        <v>-114</v>
      </c>
      <c r="Y16" s="27">
        <f t="shared" si="8"/>
        <v>-0.032664756446991405</v>
      </c>
      <c r="Z16" s="29">
        <f>SUM(Z10:Z15,Z6:Z9)</f>
        <v>2371</v>
      </c>
      <c r="AA16" s="25">
        <f>Z16/Z16</f>
        <v>1</v>
      </c>
      <c r="AB16" s="24">
        <f>SUM(AB6:AB15)</f>
        <v>2363</v>
      </c>
      <c r="AC16" s="25">
        <f>AB16/AB16</f>
        <v>1</v>
      </c>
      <c r="AD16" s="26">
        <f t="shared" si="9"/>
        <v>-8</v>
      </c>
      <c r="AE16" s="27">
        <f t="shared" si="10"/>
        <v>-0.003374103753690426</v>
      </c>
      <c r="AF16" s="26">
        <f>SUM(B16,H16,N16,T16,Z16)</f>
        <v>15364</v>
      </c>
      <c r="AG16" s="25">
        <f>AF16/AF16</f>
        <v>1</v>
      </c>
      <c r="AH16" s="26">
        <f>SUM(AH6:AH15)</f>
        <v>16597</v>
      </c>
      <c r="AI16" s="25">
        <f>AH16/AH16</f>
        <v>1</v>
      </c>
      <c r="AJ16" s="26">
        <f t="shared" si="12"/>
        <v>1233</v>
      </c>
      <c r="AK16" s="28">
        <f t="shared" si="13"/>
        <v>0.08025253840145795</v>
      </c>
      <c r="AL16" s="1"/>
      <c r="AM16" s="1"/>
    </row>
    <row r="17" spans="1:37" ht="21.75" customHeight="1">
      <c r="A17" s="46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1"/>
      <c r="S17" s="1"/>
      <c r="U17" s="1"/>
      <c r="V17" s="1"/>
      <c r="W17" s="1"/>
      <c r="X17" s="1"/>
      <c r="Y17" s="1"/>
      <c r="AA17" s="1"/>
      <c r="AB17" s="1"/>
      <c r="AC17" s="1"/>
      <c r="AD17" s="1"/>
      <c r="AE17" s="1"/>
      <c r="AF17" s="1"/>
      <c r="AG17" s="1"/>
      <c r="AH17" s="1"/>
      <c r="AI17" s="3"/>
      <c r="AJ17" s="1"/>
      <c r="AK17" s="1"/>
    </row>
    <row r="18" spans="1:27" ht="15">
      <c r="A18" s="4" t="s">
        <v>18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/>
      <c r="O18" s="1"/>
      <c r="P18" s="5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5">
      <c r="A19" s="1"/>
      <c r="C19" s="1"/>
      <c r="D19" s="1"/>
      <c r="E19" s="1"/>
      <c r="F19" s="1"/>
      <c r="N19"/>
      <c r="O19" s="1"/>
      <c r="P19" s="6" t="s">
        <v>11</v>
      </c>
      <c r="Q19" s="1"/>
      <c r="S19" s="1"/>
      <c r="T19" s="1"/>
      <c r="U19" s="1"/>
      <c r="V19" s="1"/>
      <c r="W19" s="1"/>
      <c r="X19" s="1"/>
      <c r="Y19" s="1"/>
      <c r="Z19" s="1"/>
      <c r="AA19" s="1"/>
    </row>
  </sheetData>
  <sheetProtection/>
  <mergeCells count="25">
    <mergeCell ref="B4:G4"/>
    <mergeCell ref="N4:S4"/>
    <mergeCell ref="N5:O5"/>
    <mergeCell ref="B5:C5"/>
    <mergeCell ref="F5:G5"/>
    <mergeCell ref="AB5:AC5"/>
    <mergeCell ref="H4:M4"/>
    <mergeCell ref="J5:K5"/>
    <mergeCell ref="L5:M5"/>
    <mergeCell ref="A17:Q17"/>
    <mergeCell ref="V5:W5"/>
    <mergeCell ref="T5:U5"/>
    <mergeCell ref="R5:S5"/>
    <mergeCell ref="D5:E5"/>
    <mergeCell ref="P5:Q5"/>
    <mergeCell ref="H5:I5"/>
    <mergeCell ref="AF4:AK4"/>
    <mergeCell ref="AF5:AG5"/>
    <mergeCell ref="AH5:AI5"/>
    <mergeCell ref="AJ5:AK5"/>
    <mergeCell ref="T4:Y4"/>
    <mergeCell ref="X5:Y5"/>
    <mergeCell ref="AD5:AE5"/>
    <mergeCell ref="Z4:AE4"/>
    <mergeCell ref="Z5:AA5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2023-03-20T12:56:11Z</cp:lastPrinted>
  <dcterms:created xsi:type="dcterms:W3CDTF">2011-02-02T11:32:10Z</dcterms:created>
  <dcterms:modified xsi:type="dcterms:W3CDTF">2023-03-20T12:57:14Z</dcterms:modified>
  <cp:category/>
  <cp:version/>
  <cp:contentType/>
  <cp:contentStatus/>
</cp:coreProperties>
</file>